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00 Vu Tong hop\Hoi nghi Thong ke toan quoc nam 2022\báo cáo chung\Báo cáo ngày 9.3.2022\"/>
    </mc:Choice>
  </mc:AlternateContent>
  <bookViews>
    <workbookView xWindow="0" yWindow="0" windowWidth="24000" windowHeight="9735"/>
  </bookViews>
  <sheets>
    <sheet name="Báo cáo HNTK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7" i="1" l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W17" i="1"/>
  <c r="P17" i="1"/>
  <c r="O17" i="1"/>
  <c r="K17" i="1"/>
  <c r="H17" i="1"/>
  <c r="C17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W16" i="1"/>
  <c r="P16" i="1"/>
  <c r="O16" i="1"/>
  <c r="K16" i="1"/>
  <c r="H16" i="1"/>
  <c r="C16" i="1"/>
  <c r="I15" i="1"/>
  <c r="F15" i="1"/>
  <c r="E15" i="1"/>
  <c r="D15" i="1"/>
  <c r="X14" i="1"/>
  <c r="V14" i="1"/>
  <c r="U14" i="1"/>
  <c r="T14" i="1"/>
  <c r="R14" i="1"/>
  <c r="Q14" i="1"/>
  <c r="O14" i="1"/>
  <c r="M14" i="1"/>
  <c r="L14" i="1"/>
  <c r="K14" i="1"/>
  <c r="J14" i="1"/>
  <c r="I14" i="1"/>
  <c r="G14" i="1"/>
  <c r="F14" i="1"/>
  <c r="E14" i="1"/>
  <c r="D14" i="1"/>
  <c r="AU14" i="1" s="1"/>
  <c r="AV13" i="1"/>
  <c r="X13" i="1"/>
  <c r="V13" i="1"/>
  <c r="U13" i="1"/>
  <c r="U17" i="1" s="1"/>
  <c r="T13" i="1"/>
  <c r="S13" i="1"/>
  <c r="S17" i="1" s="1"/>
  <c r="R13" i="1"/>
  <c r="Q13" i="1"/>
  <c r="Q17" i="1" s="1"/>
  <c r="O13" i="1"/>
  <c r="L13" i="1"/>
  <c r="K13" i="1"/>
  <c r="J13" i="1"/>
  <c r="I13" i="1"/>
  <c r="G13" i="1"/>
  <c r="G17" i="1" s="1"/>
  <c r="F13" i="1"/>
  <c r="E13" i="1"/>
  <c r="D13" i="1"/>
  <c r="AU13" i="1" s="1"/>
  <c r="X12" i="1"/>
  <c r="X17" i="1" s="1"/>
  <c r="V12" i="1"/>
  <c r="V17" i="1" s="1"/>
  <c r="T12" i="1"/>
  <c r="T17" i="1" s="1"/>
  <c r="R12" i="1"/>
  <c r="R17" i="1" s="1"/>
  <c r="N12" i="1"/>
  <c r="N17" i="1" s="1"/>
  <c r="M12" i="1"/>
  <c r="M17" i="1" s="1"/>
  <c r="L12" i="1"/>
  <c r="L17" i="1" s="1"/>
  <c r="K12" i="1"/>
  <c r="J12" i="1"/>
  <c r="J17" i="1" s="1"/>
  <c r="I12" i="1"/>
  <c r="I17" i="1" s="1"/>
  <c r="G12" i="1"/>
  <c r="F12" i="1"/>
  <c r="F17" i="1" s="1"/>
  <c r="E12" i="1"/>
  <c r="E17" i="1" s="1"/>
  <c r="D12" i="1"/>
  <c r="D17" i="1" s="1"/>
  <c r="C12" i="1"/>
  <c r="D11" i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V11" i="1" s="1"/>
  <c r="W11" i="1" s="1"/>
  <c r="X11" i="1" s="1"/>
  <c r="Y11" i="1" s="1"/>
  <c r="Z11" i="1" s="1"/>
  <c r="AA11" i="1" s="1"/>
  <c r="AB11" i="1" s="1"/>
  <c r="AC11" i="1" s="1"/>
  <c r="AD11" i="1" s="1"/>
  <c r="AE11" i="1" s="1"/>
  <c r="AF11" i="1" s="1"/>
  <c r="AG11" i="1" s="1"/>
  <c r="AH11" i="1" s="1"/>
  <c r="AI11" i="1" s="1"/>
  <c r="AJ11" i="1" s="1"/>
  <c r="AK11" i="1" s="1"/>
  <c r="AL11" i="1" s="1"/>
  <c r="AM11" i="1" s="1"/>
  <c r="AN11" i="1" s="1"/>
  <c r="AO11" i="1" s="1"/>
  <c r="AP11" i="1" s="1"/>
  <c r="AQ11" i="1" s="1"/>
  <c r="AR11" i="1" s="1"/>
  <c r="AV10" i="1"/>
  <c r="AU17" i="1" l="1"/>
  <c r="AT17" i="1"/>
  <c r="AS17" i="1"/>
  <c r="G16" i="1"/>
  <c r="AS13" i="1"/>
  <c r="AS14" i="1"/>
  <c r="D16" i="1"/>
  <c r="L16" i="1"/>
  <c r="T16" i="1"/>
  <c r="X16" i="1"/>
  <c r="S16" i="1"/>
  <c r="AT13" i="1"/>
  <c r="AT14" i="1"/>
  <c r="E16" i="1"/>
  <c r="I16" i="1"/>
  <c r="M16" i="1"/>
  <c r="Q16" i="1"/>
  <c r="U16" i="1"/>
  <c r="F16" i="1"/>
  <c r="J16" i="1"/>
  <c r="N16" i="1"/>
  <c r="R16" i="1"/>
  <c r="V16" i="1"/>
  <c r="AU16" i="1" l="1"/>
  <c r="AT16" i="1"/>
  <c r="AS16" i="1"/>
</calcChain>
</file>

<file path=xl/comments1.xml><?xml version="1.0" encoding="utf-8"?>
<comments xmlns="http://schemas.openxmlformats.org/spreadsheetml/2006/main">
  <authors>
    <author>Nguyễn Thạch Tâm</author>
  </authors>
  <commentList>
    <comment ref="H12" authorId="0" shapeId="0">
      <text>
        <r>
          <rPr>
            <b/>
            <sz val="9"/>
            <color indexed="81"/>
            <rFont val="Tahoma"/>
            <charset val="163"/>
          </rPr>
          <t>Nguyễn Thạch Tâm:</t>
        </r>
        <r>
          <rPr>
            <sz val="9"/>
            <color indexed="81"/>
            <rFont val="Tahoma"/>
            <charset val="163"/>
          </rPr>
          <t xml:space="preserve">
lấy theo BC 2019</t>
        </r>
      </text>
    </comment>
    <comment ref="AH12" authorId="0" shapeId="0">
      <text>
        <r>
          <rPr>
            <b/>
            <sz val="9"/>
            <color indexed="81"/>
            <rFont val="Tahoma"/>
            <charset val="163"/>
          </rPr>
          <t>Nguyễn Thạch Tâm:</t>
        </r>
        <r>
          <rPr>
            <sz val="9"/>
            <color indexed="81"/>
            <rFont val="Tahoma"/>
            <charset val="163"/>
          </rPr>
          <t xml:space="preserve">
Lấy theo BC 56</t>
        </r>
      </text>
    </comment>
  </commentList>
</comments>
</file>

<file path=xl/sharedStrings.xml><?xml version="1.0" encoding="utf-8"?>
<sst xmlns="http://schemas.openxmlformats.org/spreadsheetml/2006/main" count="73" uniqueCount="62">
  <si>
    <t xml:space="preserve">Phụ lục 1. </t>
  </si>
  <si>
    <t>SỐ LƯỢNG CÔNG CHỨC, VIÊN CHỨC TỔNG CỤC THỐNG KÊ</t>
  </si>
  <si>
    <t xml:space="preserve">        (Tính đến 31 tháng 12 năm 2021)</t>
  </si>
  <si>
    <t>ĐVT: Người</t>
  </si>
  <si>
    <t>TT</t>
  </si>
  <si>
    <t>Đơn 
vị</t>
  </si>
  <si>
    <t>Biên chế giao 2021</t>
  </si>
  <si>
    <t>Số công chức, viên chức</t>
  </si>
  <si>
    <t>Trong đó</t>
  </si>
  <si>
    <t>Ngạch công chức</t>
  </si>
  <si>
    <t>Trình độ đào đạo</t>
  </si>
  <si>
    <t>Chia theo độ tuổi</t>
  </si>
  <si>
    <t>Trên tuổi nghỉ hưu</t>
  </si>
  <si>
    <t>Nữ</t>
  </si>
  <si>
    <t>Đảng viên</t>
  </si>
  <si>
    <t>Dân tộc ít người</t>
  </si>
  <si>
    <t>Tôn giáo</t>
  </si>
  <si>
    <t>TKVCC và TĐ</t>
  </si>
  <si>
    <t>TKVC và TĐ</t>
  </si>
  <si>
    <t>TKV và TĐ</t>
  </si>
  <si>
    <t>TKVCĐ và TĐ</t>
  </si>
  <si>
    <t>TKVTC và TĐ</t>
  </si>
  <si>
    <t>Nhân viên</t>
  </si>
  <si>
    <t>Chuyên môn</t>
  </si>
  <si>
    <t>Lý luận 
chính trị</t>
  </si>
  <si>
    <t>Tin học</t>
  </si>
  <si>
    <t>Ngoại ngữ
 (Tiếng Anh)</t>
  </si>
  <si>
    <t>Chứng chỉ tiếng dân tộc</t>
  </si>
  <si>
    <t>Quản lý
 nhà nước</t>
  </si>
  <si>
    <t>Dưới 30</t>
  </si>
  <si>
    <t>Từ 30 đến 40</t>
  </si>
  <si>
    <t>Từ 41 đến 50</t>
  </si>
  <si>
    <t>Từ 51-60</t>
  </si>
  <si>
    <t>Tiến
 sỹ</t>
  </si>
  <si>
    <t>Thạc 
sỹ</t>
  </si>
  <si>
    <t>Đại
 học</t>
  </si>
  <si>
    <t>Cao
 đẳng</t>
  </si>
  <si>
    <t>Trung
 cấp</t>
  </si>
  <si>
    <t>Sơ cấp</t>
  </si>
  <si>
    <t>Cử nhân</t>
  </si>
  <si>
    <t>Cao cấp</t>
  </si>
  <si>
    <t>Trung cấp</t>
  </si>
  <si>
    <t>Trung cấp trở lên</t>
  </si>
  <si>
    <t>Chứng chỉ</t>
  </si>
  <si>
    <t>Đại học trở lên</t>
  </si>
  <si>
    <t>Chứng chỉ (A,B,C)</t>
  </si>
  <si>
    <t>CV cao cấp</t>
  </si>
  <si>
    <t>CV chính</t>
  </si>
  <si>
    <t>Chuyên viên</t>
  </si>
  <si>
    <t>Tổng số</t>
  </si>
  <si>
    <t xml:space="preserve">Trong
 đó </t>
  </si>
  <si>
    <t>Thống kê</t>
  </si>
  <si>
    <t>Nam 59</t>
  </si>
  <si>
    <t>Nữ 54</t>
  </si>
  <si>
    <t>A</t>
  </si>
  <si>
    <t>B</t>
  </si>
  <si>
    <t>CTK</t>
  </si>
  <si>
    <t>Khối TW</t>
  </si>
  <si>
    <t>ĐVSN</t>
  </si>
  <si>
    <t>Trong đó, Nhà Xuất bản Thống kê:</t>
  </si>
  <si>
    <t>Công chức TCTK</t>
  </si>
  <si>
    <t>Công chức, 
viên chức TCTK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</si>
</sst>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0"/>
      <name val="Arial"/>
      <family val="2"/>
    </font>
    <font>
      <sz val="10"/>
      <name val="Arial"/>
      <family val="2"/>
    </font>
    <font>
      <sz val="14"/>
      <name val="Times New Roman"/>
      <family val="1"/>
    </font>
    <font>
      <i/>
      <sz val="14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i/>
      <sz val="11"/>
      <name val="Times New Roman"/>
      <family val="1"/>
    </font>
    <font>
      <b/>
      <sz val="7"/>
      <name val="Times New Roman"/>
      <family val="1"/>
    </font>
    <font>
      <b/>
      <sz val="8"/>
      <name val="Times New Roman"/>
      <family val="1"/>
    </font>
    <font>
      <b/>
      <sz val="8"/>
      <color indexed="8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12"/>
      <color indexed="10"/>
      <name val="Times New Roman"/>
      <family val="1"/>
    </font>
    <font>
      <b/>
      <i/>
      <sz val="8"/>
      <name val="Times New Roman"/>
      <family val="1"/>
    </font>
    <font>
      <b/>
      <i/>
      <sz val="12"/>
      <name val="Times New Roman"/>
      <family val="1"/>
    </font>
    <font>
      <sz val="7"/>
      <color indexed="8"/>
      <name val="Times New Roman"/>
      <family val="1"/>
    </font>
    <font>
      <sz val="7"/>
      <color theme="1"/>
      <name val="Times New Roman"/>
      <family val="1"/>
    </font>
    <font>
      <sz val="6"/>
      <name val="Times New Roman"/>
      <family val="1"/>
    </font>
    <font>
      <b/>
      <sz val="12"/>
      <color indexed="8"/>
      <name val="Times New Roman"/>
      <family val="1"/>
    </font>
    <font>
      <sz val="6"/>
      <color indexed="8"/>
      <name val="Times New Roman"/>
      <family val="1"/>
    </font>
    <font>
      <sz val="8"/>
      <color indexed="8"/>
      <name val="Times New Roman"/>
      <family val="1"/>
    </font>
    <font>
      <b/>
      <sz val="7"/>
      <color indexed="8"/>
      <name val="Times New Roman"/>
      <family val="1"/>
    </font>
    <font>
      <b/>
      <sz val="7"/>
      <color theme="1"/>
      <name val="Times New Roman"/>
      <family val="1"/>
    </font>
    <font>
      <b/>
      <sz val="6"/>
      <color indexed="8"/>
      <name val="Times New Roman"/>
      <family val="1"/>
    </font>
    <font>
      <sz val="14"/>
      <color indexed="12"/>
      <name val="Times New Roman"/>
      <family val="1"/>
    </font>
    <font>
      <sz val="8"/>
      <color indexed="12"/>
      <name val="Times New Roman"/>
      <family val="1"/>
    </font>
    <font>
      <b/>
      <sz val="9"/>
      <color indexed="81"/>
      <name val="Tahoma"/>
      <charset val="163"/>
    </font>
    <font>
      <sz val="9"/>
      <color indexed="81"/>
      <name val="Tahoma"/>
      <charset val="16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/>
    </xf>
    <xf numFmtId="0" fontId="9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90"/>
    </xf>
    <xf numFmtId="0" fontId="11" fillId="0" borderId="0" xfId="0" applyFont="1"/>
    <xf numFmtId="0" fontId="7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textRotation="90"/>
    </xf>
    <xf numFmtId="0" fontId="9" fillId="0" borderId="6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textRotation="90"/>
    </xf>
    <xf numFmtId="0" fontId="11" fillId="0" borderId="2" xfId="0" applyFont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textRotation="90"/>
    </xf>
    <xf numFmtId="0" fontId="11" fillId="0" borderId="2" xfId="0" applyFont="1" applyBorder="1" applyAlignment="1">
      <alignment horizontal="center" vertical="center" textRotation="90"/>
    </xf>
    <xf numFmtId="0" fontId="11" fillId="0" borderId="2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/>
    </xf>
    <xf numFmtId="0" fontId="5" fillId="0" borderId="6" xfId="0" applyFont="1" applyBorder="1" applyAlignment="1">
      <alignment horizontal="center" vertical="center" textRotation="90"/>
    </xf>
    <xf numFmtId="0" fontId="5" fillId="0" borderId="6" xfId="0" applyFont="1" applyBorder="1" applyAlignment="1">
      <alignment vertical="center" textRotation="90"/>
    </xf>
    <xf numFmtId="0" fontId="12" fillId="0" borderId="0" xfId="0" applyFont="1"/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8" xfId="0" applyFont="1" applyBorder="1"/>
    <xf numFmtId="0" fontId="16" fillId="0" borderId="8" xfId="0" applyFont="1" applyFill="1" applyBorder="1"/>
    <xf numFmtId="0" fontId="16" fillId="0" borderId="8" xfId="0" applyFont="1" applyBorder="1"/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15" fillId="0" borderId="9" xfId="0" applyFont="1" applyBorder="1" applyAlignment="1">
      <alignment horizontal="center"/>
    </xf>
    <xf numFmtId="0" fontId="15" fillId="0" borderId="9" xfId="0" applyFont="1" applyBorder="1"/>
    <xf numFmtId="0" fontId="16" fillId="0" borderId="9" xfId="0" applyFont="1" applyFill="1" applyBorder="1"/>
    <xf numFmtId="0" fontId="16" fillId="0" borderId="9" xfId="0" applyFont="1" applyBorder="1"/>
    <xf numFmtId="0" fontId="20" fillId="0" borderId="9" xfId="0" applyFont="1" applyBorder="1" applyAlignment="1">
      <alignment wrapText="1"/>
    </xf>
    <xf numFmtId="0" fontId="19" fillId="0" borderId="9" xfId="0" applyFont="1" applyBorder="1" applyAlignment="1">
      <alignment wrapText="1"/>
    </xf>
    <xf numFmtId="0" fontId="21" fillId="0" borderId="9" xfId="0" applyFont="1" applyBorder="1" applyAlignment="1">
      <alignment horizontal="center" wrapText="1"/>
    </xf>
    <xf numFmtId="0" fontId="22" fillId="0" borderId="9" xfId="0" applyFont="1" applyFill="1" applyBorder="1" applyAlignment="1">
      <alignment horizontal="center" vertical="center"/>
    </xf>
    <xf numFmtId="0" fontId="23" fillId="0" borderId="0" xfId="0" applyFont="1"/>
    <xf numFmtId="0" fontId="21" fillId="0" borderId="10" xfId="0" applyFont="1" applyBorder="1" applyAlignment="1">
      <alignment horizontal="center" wrapText="1"/>
    </xf>
    <xf numFmtId="0" fontId="21" fillId="0" borderId="10" xfId="0" applyFont="1" applyBorder="1" applyAlignment="1">
      <alignment horizontal="center"/>
    </xf>
    <xf numFmtId="0" fontId="22" fillId="0" borderId="10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/>
    <xf numFmtId="164" fontId="25" fillId="0" borderId="0" xfId="0" applyNumberFormat="1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tanh\Downloads\09.3.2022.%20Phu%20luc%201_update%20lai%20so%20lieu%207%203%202022%20T&#226;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áo cáo HNTK 2022"/>
      <sheetName val="TH All (2)"/>
      <sheetName val="TH All"/>
      <sheetName val="Báo cáo 2021_chuan phat hanh"/>
    </sheetNames>
    <sheetDataSet>
      <sheetData sheetId="0"/>
      <sheetData sheetId="1"/>
      <sheetData sheetId="2">
        <row r="13">
          <cell r="C13">
            <v>4667</v>
          </cell>
          <cell r="D13">
            <v>3789</v>
          </cell>
          <cell r="E13">
            <v>2403</v>
          </cell>
          <cell r="F13">
            <v>1</v>
          </cell>
          <cell r="G13">
            <v>527</v>
          </cell>
          <cell r="H13">
            <v>3490</v>
          </cell>
          <cell r="I13">
            <v>284</v>
          </cell>
          <cell r="J13">
            <v>358</v>
          </cell>
          <cell r="N13">
            <v>78</v>
          </cell>
          <cell r="P13">
            <v>767</v>
          </cell>
          <cell r="R13">
            <v>53</v>
          </cell>
          <cell r="T13">
            <v>67</v>
          </cell>
          <cell r="AQ13">
            <v>386</v>
          </cell>
        </row>
        <row r="14">
          <cell r="C14">
            <v>265</v>
          </cell>
          <cell r="D14">
            <v>148</v>
          </cell>
          <cell r="F14">
            <v>2</v>
          </cell>
          <cell r="G14">
            <v>145</v>
          </cell>
          <cell r="H14">
            <v>113</v>
          </cell>
          <cell r="I14">
            <v>0</v>
          </cell>
          <cell r="K14">
            <v>5</v>
          </cell>
          <cell r="M14">
            <v>111</v>
          </cell>
          <cell r="N14">
            <v>21</v>
          </cell>
          <cell r="O14">
            <v>144</v>
          </cell>
          <cell r="P14">
            <v>22</v>
          </cell>
          <cell r="Q14">
            <v>0</v>
          </cell>
          <cell r="R14">
            <v>0</v>
          </cell>
          <cell r="T14">
            <v>0</v>
          </cell>
          <cell r="AQ14">
            <v>2</v>
          </cell>
        </row>
        <row r="17">
          <cell r="C17">
            <v>234</v>
          </cell>
          <cell r="D17">
            <v>137</v>
          </cell>
          <cell r="E17">
            <v>124</v>
          </cell>
          <cell r="F17">
            <v>0</v>
          </cell>
          <cell r="G17">
            <v>13</v>
          </cell>
          <cell r="H17">
            <v>209</v>
          </cell>
          <cell r="I17">
            <v>2</v>
          </cell>
          <cell r="J17">
            <v>6</v>
          </cell>
          <cell r="K17">
            <v>9</v>
          </cell>
          <cell r="M17">
            <v>111</v>
          </cell>
          <cell r="N17">
            <v>8</v>
          </cell>
          <cell r="P17">
            <v>5</v>
          </cell>
          <cell r="Q17">
            <v>3</v>
          </cell>
          <cell r="R17">
            <v>0</v>
          </cell>
          <cell r="T17">
            <v>1</v>
          </cell>
          <cell r="AQ17">
            <v>7</v>
          </cell>
        </row>
        <row r="38">
          <cell r="C38">
            <v>21</v>
          </cell>
          <cell r="D38">
            <v>13</v>
          </cell>
          <cell r="E38">
            <v>9</v>
          </cell>
          <cell r="F38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W19"/>
  <sheetViews>
    <sheetView tabSelected="1" topLeftCell="A4" zoomScale="124" zoomScaleNormal="124" workbookViewId="0">
      <selection activeCell="O21" sqref="O21"/>
    </sheetView>
  </sheetViews>
  <sheetFormatPr defaultColWidth="9.140625" defaultRowHeight="18.75" x14ac:dyDescent="0.3"/>
  <cols>
    <col min="1" max="1" width="3.42578125" style="1" customWidth="1"/>
    <col min="2" max="2" width="7.85546875" style="2" customWidth="1"/>
    <col min="3" max="3" width="4.42578125" style="2" customWidth="1"/>
    <col min="4" max="4" width="4.5703125" style="2" customWidth="1"/>
    <col min="5" max="6" width="4.42578125" style="2" customWidth="1"/>
    <col min="7" max="7" width="4.140625" style="2" customWidth="1"/>
    <col min="8" max="8" width="3.42578125" style="2" customWidth="1"/>
    <col min="9" max="10" width="3.5703125" style="2" customWidth="1"/>
    <col min="11" max="11" width="4.42578125" style="2" customWidth="1"/>
    <col min="12" max="12" width="3.42578125" style="2" customWidth="1"/>
    <col min="13" max="13" width="3.5703125" style="2" customWidth="1"/>
    <col min="14" max="14" width="2.5703125" style="2" customWidth="1"/>
    <col min="15" max="16" width="3.42578125" style="2" customWidth="1"/>
    <col min="17" max="18" width="3" style="2" customWidth="1"/>
    <col min="19" max="20" width="4.42578125" style="2" customWidth="1"/>
    <col min="21" max="22" width="3.140625" style="2" customWidth="1"/>
    <col min="23" max="25" width="3.5703125" style="2" customWidth="1"/>
    <col min="26" max="26" width="2.5703125" style="2" customWidth="1"/>
    <col min="27" max="27" width="3.42578125" style="2" customWidth="1"/>
    <col min="28" max="28" width="3.85546875" style="2" customWidth="1"/>
    <col min="29" max="29" width="2.42578125" style="2" customWidth="1"/>
    <col min="30" max="31" width="3.85546875" style="2" customWidth="1"/>
    <col min="32" max="32" width="3.42578125" style="2" customWidth="1"/>
    <col min="33" max="33" width="4.42578125" style="2" customWidth="1"/>
    <col min="34" max="35" width="3.42578125" style="2" customWidth="1"/>
    <col min="36" max="36" width="4.140625" style="2" customWidth="1"/>
    <col min="37" max="37" width="4.42578125" style="2" customWidth="1"/>
    <col min="38" max="38" width="3.5703125" style="2" customWidth="1"/>
    <col min="39" max="39" width="4.42578125" style="2" customWidth="1"/>
    <col min="40" max="40" width="4" style="2" customWidth="1"/>
    <col min="41" max="43" width="4.140625" style="2" customWidth="1"/>
    <col min="44" max="44" width="4.140625" customWidth="1"/>
    <col min="45" max="47" width="0" style="2" hidden="1" customWidth="1"/>
    <col min="48" max="48" width="0.42578125" style="2" customWidth="1"/>
    <col min="49" max="16384" width="9.140625" style="2"/>
  </cols>
  <sheetData>
    <row r="1" spans="1:49" ht="2.4500000000000002" customHeight="1" x14ac:dyDescent="0.3">
      <c r="D1" s="3"/>
      <c r="E1" s="3"/>
      <c r="F1" s="3"/>
      <c r="G1" s="3"/>
      <c r="H1" s="3"/>
      <c r="I1" s="3"/>
      <c r="J1" s="3"/>
      <c r="K1" s="3"/>
      <c r="L1" s="3"/>
      <c r="M1" s="4"/>
      <c r="AR1" s="2"/>
    </row>
    <row r="2" spans="1:49" x14ac:dyDescent="0.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6"/>
      <c r="AT2" s="6"/>
    </row>
    <row r="3" spans="1:49" ht="19.7" customHeight="1" x14ac:dyDescent="0.3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6"/>
      <c r="AT3" s="6"/>
    </row>
    <row r="4" spans="1:49" x14ac:dyDescent="0.3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6"/>
      <c r="AT4" s="6"/>
    </row>
    <row r="5" spans="1:49" ht="7.3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6"/>
      <c r="AT5" s="6"/>
    </row>
    <row r="6" spans="1:49" x14ac:dyDescent="0.3">
      <c r="O6" s="7"/>
      <c r="AN6" s="8" t="s">
        <v>3</v>
      </c>
      <c r="AO6" s="8"/>
      <c r="AP6" s="8"/>
      <c r="AQ6" s="8"/>
      <c r="AR6" s="8"/>
    </row>
    <row r="7" spans="1:49" s="17" customFormat="1" ht="20.25" customHeight="1" x14ac:dyDescent="0.2">
      <c r="A7" s="9" t="s">
        <v>4</v>
      </c>
      <c r="B7" s="10" t="s">
        <v>5</v>
      </c>
      <c r="C7" s="11" t="s">
        <v>6</v>
      </c>
      <c r="D7" s="12" t="s">
        <v>7</v>
      </c>
      <c r="E7" s="13" t="s">
        <v>8</v>
      </c>
      <c r="F7" s="14"/>
      <c r="G7" s="14"/>
      <c r="H7" s="15"/>
      <c r="I7" s="13" t="s">
        <v>9</v>
      </c>
      <c r="J7" s="14"/>
      <c r="K7" s="14"/>
      <c r="L7" s="14"/>
      <c r="M7" s="14"/>
      <c r="N7" s="15"/>
      <c r="O7" s="13" t="s">
        <v>10</v>
      </c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3" t="s">
        <v>11</v>
      </c>
      <c r="AM7" s="14"/>
      <c r="AN7" s="14"/>
      <c r="AO7" s="14"/>
      <c r="AP7" s="14"/>
      <c r="AQ7" s="14"/>
      <c r="AR7" s="16" t="s">
        <v>12</v>
      </c>
    </row>
    <row r="8" spans="1:49" s="17" customFormat="1" ht="48.75" customHeight="1" x14ac:dyDescent="0.2">
      <c r="A8" s="18"/>
      <c r="B8" s="19"/>
      <c r="C8" s="20"/>
      <c r="D8" s="21"/>
      <c r="E8" s="22" t="s">
        <v>13</v>
      </c>
      <c r="F8" s="23" t="s">
        <v>14</v>
      </c>
      <c r="G8" s="22" t="s">
        <v>15</v>
      </c>
      <c r="H8" s="22" t="s">
        <v>16</v>
      </c>
      <c r="I8" s="24" t="s">
        <v>17</v>
      </c>
      <c r="J8" s="24" t="s">
        <v>18</v>
      </c>
      <c r="K8" s="24" t="s">
        <v>19</v>
      </c>
      <c r="L8" s="24" t="s">
        <v>20</v>
      </c>
      <c r="M8" s="24" t="s">
        <v>21</v>
      </c>
      <c r="N8" s="16" t="s">
        <v>22</v>
      </c>
      <c r="O8" s="25" t="s">
        <v>23</v>
      </c>
      <c r="P8" s="26"/>
      <c r="Q8" s="26"/>
      <c r="R8" s="26"/>
      <c r="S8" s="26"/>
      <c r="T8" s="26"/>
      <c r="U8" s="26"/>
      <c r="V8" s="26"/>
      <c r="W8" s="26"/>
      <c r="X8" s="26"/>
      <c r="Y8" s="27"/>
      <c r="Z8" s="28" t="s">
        <v>24</v>
      </c>
      <c r="AA8" s="29"/>
      <c r="AB8" s="29"/>
      <c r="AC8" s="30"/>
      <c r="AD8" s="28" t="s">
        <v>25</v>
      </c>
      <c r="AE8" s="30"/>
      <c r="AF8" s="28" t="s">
        <v>26</v>
      </c>
      <c r="AG8" s="30"/>
      <c r="AH8" s="31" t="s">
        <v>27</v>
      </c>
      <c r="AI8" s="32" t="s">
        <v>28</v>
      </c>
      <c r="AJ8" s="33"/>
      <c r="AK8" s="33"/>
      <c r="AL8" s="11" t="s">
        <v>29</v>
      </c>
      <c r="AM8" s="11" t="s">
        <v>30</v>
      </c>
      <c r="AN8" s="11" t="s">
        <v>31</v>
      </c>
      <c r="AO8" s="33" t="s">
        <v>32</v>
      </c>
      <c r="AP8" s="33"/>
      <c r="AQ8" s="33"/>
      <c r="AR8" s="22"/>
    </row>
    <row r="9" spans="1:49" s="17" customFormat="1" ht="27" customHeight="1" x14ac:dyDescent="0.2">
      <c r="A9" s="18"/>
      <c r="B9" s="19"/>
      <c r="C9" s="20"/>
      <c r="D9" s="21"/>
      <c r="E9" s="22"/>
      <c r="F9" s="23"/>
      <c r="G9" s="22"/>
      <c r="H9" s="22"/>
      <c r="I9" s="24"/>
      <c r="J9" s="24"/>
      <c r="K9" s="24"/>
      <c r="L9" s="24"/>
      <c r="M9" s="24"/>
      <c r="N9" s="22"/>
      <c r="O9" s="34" t="s">
        <v>33</v>
      </c>
      <c r="P9" s="35"/>
      <c r="Q9" s="34" t="s">
        <v>34</v>
      </c>
      <c r="R9" s="35"/>
      <c r="S9" s="34" t="s">
        <v>35</v>
      </c>
      <c r="T9" s="35"/>
      <c r="U9" s="34" t="s">
        <v>36</v>
      </c>
      <c r="V9" s="35"/>
      <c r="W9" s="34" t="s">
        <v>37</v>
      </c>
      <c r="X9" s="35"/>
      <c r="Y9" s="36" t="s">
        <v>38</v>
      </c>
      <c r="Z9" s="37" t="s">
        <v>39</v>
      </c>
      <c r="AA9" s="37" t="s">
        <v>40</v>
      </c>
      <c r="AB9" s="37" t="s">
        <v>41</v>
      </c>
      <c r="AC9" s="38" t="s">
        <v>38</v>
      </c>
      <c r="AD9" s="38" t="s">
        <v>42</v>
      </c>
      <c r="AE9" s="38" t="s">
        <v>43</v>
      </c>
      <c r="AF9" s="37" t="s">
        <v>44</v>
      </c>
      <c r="AG9" s="38" t="s">
        <v>45</v>
      </c>
      <c r="AH9" s="39"/>
      <c r="AI9" s="24" t="s">
        <v>46</v>
      </c>
      <c r="AJ9" s="24" t="s">
        <v>47</v>
      </c>
      <c r="AK9" s="24" t="s">
        <v>48</v>
      </c>
      <c r="AL9" s="20"/>
      <c r="AM9" s="20"/>
      <c r="AN9" s="20"/>
      <c r="AO9" s="16" t="s">
        <v>49</v>
      </c>
      <c r="AP9" s="40" t="s">
        <v>50</v>
      </c>
      <c r="AQ9" s="41"/>
      <c r="AR9" s="22"/>
    </row>
    <row r="10" spans="1:49" s="17" customFormat="1" ht="40.700000000000003" customHeight="1" x14ac:dyDescent="0.25">
      <c r="A10" s="18"/>
      <c r="B10" s="19"/>
      <c r="C10" s="20"/>
      <c r="D10" s="21"/>
      <c r="E10" s="22"/>
      <c r="F10" s="23"/>
      <c r="G10" s="22"/>
      <c r="H10" s="22"/>
      <c r="I10" s="16"/>
      <c r="J10" s="16"/>
      <c r="K10" s="16"/>
      <c r="L10" s="16"/>
      <c r="M10" s="16"/>
      <c r="N10" s="22"/>
      <c r="O10" s="42" t="s">
        <v>49</v>
      </c>
      <c r="P10" s="43" t="s">
        <v>51</v>
      </c>
      <c r="Q10" s="42" t="s">
        <v>49</v>
      </c>
      <c r="R10" s="43" t="s">
        <v>51</v>
      </c>
      <c r="S10" s="42" t="s">
        <v>49</v>
      </c>
      <c r="T10" s="43" t="s">
        <v>51</v>
      </c>
      <c r="U10" s="42" t="s">
        <v>49</v>
      </c>
      <c r="V10" s="43" t="s">
        <v>51</v>
      </c>
      <c r="W10" s="42" t="s">
        <v>49</v>
      </c>
      <c r="X10" s="43" t="s">
        <v>51</v>
      </c>
      <c r="Y10" s="44" t="s">
        <v>49</v>
      </c>
      <c r="Z10" s="38"/>
      <c r="AA10" s="38"/>
      <c r="AB10" s="38"/>
      <c r="AC10" s="45"/>
      <c r="AD10" s="45"/>
      <c r="AE10" s="45"/>
      <c r="AF10" s="38"/>
      <c r="AG10" s="45"/>
      <c r="AH10" s="39"/>
      <c r="AI10" s="16"/>
      <c r="AJ10" s="16"/>
      <c r="AK10" s="16"/>
      <c r="AL10" s="20"/>
      <c r="AM10" s="20"/>
      <c r="AN10" s="20"/>
      <c r="AO10" s="22"/>
      <c r="AP10" s="46" t="s">
        <v>52</v>
      </c>
      <c r="AQ10" s="47" t="s">
        <v>53</v>
      </c>
      <c r="AR10" s="22"/>
      <c r="AT10" s="48"/>
      <c r="AV10" s="17">
        <f>5311-5164</f>
        <v>147</v>
      </c>
    </row>
    <row r="11" spans="1:49" s="51" customFormat="1" ht="22.5" customHeight="1" x14ac:dyDescent="0.25">
      <c r="A11" s="49" t="s">
        <v>54</v>
      </c>
      <c r="B11" s="50" t="s">
        <v>55</v>
      </c>
      <c r="C11" s="50">
        <v>1</v>
      </c>
      <c r="D11" s="50">
        <f t="shared" ref="D11:AR11" si="0">C11+1</f>
        <v>2</v>
      </c>
      <c r="E11" s="50">
        <f t="shared" si="0"/>
        <v>3</v>
      </c>
      <c r="F11" s="50">
        <f t="shared" si="0"/>
        <v>4</v>
      </c>
      <c r="G11" s="50">
        <f t="shared" si="0"/>
        <v>5</v>
      </c>
      <c r="H11" s="50">
        <f t="shared" si="0"/>
        <v>6</v>
      </c>
      <c r="I11" s="50">
        <f t="shared" si="0"/>
        <v>7</v>
      </c>
      <c r="J11" s="50">
        <f t="shared" si="0"/>
        <v>8</v>
      </c>
      <c r="K11" s="50">
        <f t="shared" si="0"/>
        <v>9</v>
      </c>
      <c r="L11" s="50">
        <f t="shared" si="0"/>
        <v>10</v>
      </c>
      <c r="M11" s="50">
        <f t="shared" si="0"/>
        <v>11</v>
      </c>
      <c r="N11" s="50">
        <f t="shared" si="0"/>
        <v>12</v>
      </c>
      <c r="O11" s="50">
        <f t="shared" si="0"/>
        <v>13</v>
      </c>
      <c r="P11" s="50">
        <f t="shared" si="0"/>
        <v>14</v>
      </c>
      <c r="Q11" s="50">
        <f t="shared" si="0"/>
        <v>15</v>
      </c>
      <c r="R11" s="50">
        <f t="shared" si="0"/>
        <v>16</v>
      </c>
      <c r="S11" s="50">
        <f t="shared" si="0"/>
        <v>17</v>
      </c>
      <c r="T11" s="50">
        <f t="shared" si="0"/>
        <v>18</v>
      </c>
      <c r="U11" s="50">
        <f t="shared" si="0"/>
        <v>19</v>
      </c>
      <c r="V11" s="50">
        <f t="shared" si="0"/>
        <v>20</v>
      </c>
      <c r="W11" s="50">
        <f t="shared" si="0"/>
        <v>21</v>
      </c>
      <c r="X11" s="50">
        <f t="shared" si="0"/>
        <v>22</v>
      </c>
      <c r="Y11" s="50">
        <f t="shared" si="0"/>
        <v>23</v>
      </c>
      <c r="Z11" s="50">
        <f t="shared" si="0"/>
        <v>24</v>
      </c>
      <c r="AA11" s="50">
        <f t="shared" si="0"/>
        <v>25</v>
      </c>
      <c r="AB11" s="50">
        <f t="shared" si="0"/>
        <v>26</v>
      </c>
      <c r="AC11" s="50">
        <f t="shared" si="0"/>
        <v>27</v>
      </c>
      <c r="AD11" s="50">
        <f t="shared" si="0"/>
        <v>28</v>
      </c>
      <c r="AE11" s="50">
        <f t="shared" si="0"/>
        <v>29</v>
      </c>
      <c r="AF11" s="50">
        <f t="shared" si="0"/>
        <v>30</v>
      </c>
      <c r="AG11" s="50">
        <f t="shared" si="0"/>
        <v>31</v>
      </c>
      <c r="AH11" s="50">
        <f t="shared" si="0"/>
        <v>32</v>
      </c>
      <c r="AI11" s="50">
        <f t="shared" si="0"/>
        <v>33</v>
      </c>
      <c r="AJ11" s="50">
        <f t="shared" si="0"/>
        <v>34</v>
      </c>
      <c r="AK11" s="50">
        <f t="shared" si="0"/>
        <v>35</v>
      </c>
      <c r="AL11" s="50">
        <f t="shared" si="0"/>
        <v>36</v>
      </c>
      <c r="AM11" s="50">
        <f t="shared" si="0"/>
        <v>37</v>
      </c>
      <c r="AN11" s="50">
        <f t="shared" si="0"/>
        <v>38</v>
      </c>
      <c r="AO11" s="50">
        <f t="shared" si="0"/>
        <v>39</v>
      </c>
      <c r="AP11" s="50">
        <f t="shared" si="0"/>
        <v>40</v>
      </c>
      <c r="AQ11" s="50">
        <f t="shared" si="0"/>
        <v>41</v>
      </c>
      <c r="AR11" s="50">
        <f t="shared" si="0"/>
        <v>42</v>
      </c>
      <c r="AT11" s="52"/>
    </row>
    <row r="12" spans="1:49" s="59" customFormat="1" ht="20.45" customHeight="1" x14ac:dyDescent="0.25">
      <c r="A12" s="53">
        <v>1</v>
      </c>
      <c r="B12" s="54" t="s">
        <v>56</v>
      </c>
      <c r="C12" s="55">
        <f>5138</f>
        <v>5138</v>
      </c>
      <c r="D12" s="56">
        <f>'[1]TH All'!C13</f>
        <v>4667</v>
      </c>
      <c r="E12" s="56">
        <f>'[1]TH All'!E13</f>
        <v>2403</v>
      </c>
      <c r="F12" s="56">
        <f>'[1]TH All'!D13</f>
        <v>3789</v>
      </c>
      <c r="G12" s="56">
        <f>'[1]TH All'!AQ13</f>
        <v>386</v>
      </c>
      <c r="H12" s="56">
        <v>115</v>
      </c>
      <c r="I12" s="56">
        <f>'[1]TH All'!F13</f>
        <v>1</v>
      </c>
      <c r="J12" s="56">
        <f>'[1]TH All'!G13</f>
        <v>527</v>
      </c>
      <c r="K12" s="56">
        <f>'[1]TH All'!H13</f>
        <v>3490</v>
      </c>
      <c r="L12" s="56">
        <f>'[1]TH All'!I13</f>
        <v>284</v>
      </c>
      <c r="M12" s="56">
        <f>'[1]TH All'!J13</f>
        <v>358</v>
      </c>
      <c r="N12" s="56">
        <f>D12-I12-J12-K12-L12-M12</f>
        <v>7</v>
      </c>
      <c r="O12" s="55">
        <v>0</v>
      </c>
      <c r="P12" s="55">
        <v>0</v>
      </c>
      <c r="Q12" s="55">
        <v>550</v>
      </c>
      <c r="R12" s="55">
        <f>'[1]TH All'!N13</f>
        <v>78</v>
      </c>
      <c r="S12" s="55">
        <v>3890</v>
      </c>
      <c r="T12" s="55">
        <f>'[1]TH All'!P13</f>
        <v>767</v>
      </c>
      <c r="U12" s="55">
        <v>95</v>
      </c>
      <c r="V12" s="55">
        <f>'[1]TH All'!R13</f>
        <v>53</v>
      </c>
      <c r="W12" s="55">
        <v>129</v>
      </c>
      <c r="X12" s="55">
        <f>'[1]TH All'!T13</f>
        <v>67</v>
      </c>
      <c r="Y12" s="55">
        <v>3</v>
      </c>
      <c r="Z12" s="55">
        <v>24</v>
      </c>
      <c r="AA12" s="55">
        <v>588</v>
      </c>
      <c r="AB12" s="55">
        <v>1660</v>
      </c>
      <c r="AC12" s="55"/>
      <c r="AD12" s="55">
        <v>214</v>
      </c>
      <c r="AE12" s="55">
        <v>4337</v>
      </c>
      <c r="AF12" s="55">
        <v>68</v>
      </c>
      <c r="AG12" s="55">
        <v>4437</v>
      </c>
      <c r="AH12" s="56"/>
      <c r="AI12" s="56">
        <v>16</v>
      </c>
      <c r="AJ12" s="56">
        <v>1456</v>
      </c>
      <c r="AK12" s="56">
        <v>2889</v>
      </c>
      <c r="AL12" s="56">
        <v>271</v>
      </c>
      <c r="AM12" s="56">
        <v>2330</v>
      </c>
      <c r="AN12" s="56">
        <v>1390</v>
      </c>
      <c r="AO12" s="56">
        <v>676</v>
      </c>
      <c r="AP12" s="56">
        <v>72</v>
      </c>
      <c r="AQ12" s="56">
        <v>19</v>
      </c>
      <c r="AR12" s="56"/>
      <c r="AS12" s="57"/>
      <c r="AT12" s="58"/>
    </row>
    <row r="13" spans="1:49" s="59" customFormat="1" ht="17.45" customHeight="1" x14ac:dyDescent="0.25">
      <c r="A13" s="60">
        <v>2</v>
      </c>
      <c r="B13" s="61" t="s">
        <v>57</v>
      </c>
      <c r="C13" s="62">
        <v>322</v>
      </c>
      <c r="D13" s="63">
        <f>'[1]TH All'!C14</f>
        <v>265</v>
      </c>
      <c r="E13" s="63">
        <f>'[1]TH All'!D14</f>
        <v>148</v>
      </c>
      <c r="F13" s="63">
        <f>'[1]TH All'!D14</f>
        <v>148</v>
      </c>
      <c r="G13" s="63">
        <f>'[1]TH All'!AQ14</f>
        <v>2</v>
      </c>
      <c r="H13" s="63">
        <v>1</v>
      </c>
      <c r="I13" s="56">
        <f>'[1]TH All'!F14</f>
        <v>2</v>
      </c>
      <c r="J13" s="56">
        <f>'[1]TH All'!G14</f>
        <v>145</v>
      </c>
      <c r="K13" s="56">
        <f>'[1]TH All'!H14</f>
        <v>113</v>
      </c>
      <c r="L13" s="56">
        <f>'[1]TH All'!I14</f>
        <v>0</v>
      </c>
      <c r="M13" s="56">
        <v>0</v>
      </c>
      <c r="N13" s="63">
        <v>5</v>
      </c>
      <c r="O13" s="62">
        <f>'[1]TH All'!K14</f>
        <v>5</v>
      </c>
      <c r="P13" s="62">
        <v>4</v>
      </c>
      <c r="Q13" s="62">
        <f>'[1]TH All'!M14</f>
        <v>111</v>
      </c>
      <c r="R13" s="55">
        <f>'[1]TH All'!N14</f>
        <v>21</v>
      </c>
      <c r="S13" s="62">
        <f>'[1]TH All'!O14</f>
        <v>144</v>
      </c>
      <c r="T13" s="55">
        <f>'[1]TH All'!P14</f>
        <v>22</v>
      </c>
      <c r="U13" s="62">
        <f>'[1]TH All'!Q14</f>
        <v>0</v>
      </c>
      <c r="V13" s="55">
        <f>'[1]TH All'!R14</f>
        <v>0</v>
      </c>
      <c r="W13" s="62"/>
      <c r="X13" s="55">
        <f>'[1]TH All'!T14</f>
        <v>0</v>
      </c>
      <c r="Y13" s="62">
        <v>5</v>
      </c>
      <c r="Z13" s="62">
        <v>2</v>
      </c>
      <c r="AA13" s="62">
        <v>48</v>
      </c>
      <c r="AB13" s="62">
        <v>17</v>
      </c>
      <c r="AC13" s="62"/>
      <c r="AD13" s="62">
        <v>12</v>
      </c>
      <c r="AE13" s="62">
        <v>228</v>
      </c>
      <c r="AF13" s="62">
        <v>26</v>
      </c>
      <c r="AG13" s="62">
        <v>218</v>
      </c>
      <c r="AH13" s="63"/>
      <c r="AI13" s="63">
        <v>12</v>
      </c>
      <c r="AJ13" s="63">
        <v>141</v>
      </c>
      <c r="AK13" s="63">
        <v>73</v>
      </c>
      <c r="AL13" s="63">
        <v>7</v>
      </c>
      <c r="AM13" s="63">
        <v>105</v>
      </c>
      <c r="AN13" s="63">
        <v>128</v>
      </c>
      <c r="AO13" s="63">
        <v>25</v>
      </c>
      <c r="AP13" s="63">
        <v>4</v>
      </c>
      <c r="AQ13" s="63">
        <v>0</v>
      </c>
      <c r="AR13" s="63"/>
      <c r="AS13" s="57">
        <f>D13-AL13-AM13-AN13-AO13</f>
        <v>0</v>
      </c>
      <c r="AT13" s="58">
        <f>D13-O13-Q13-S13-U13-W13-Y13</f>
        <v>0</v>
      </c>
      <c r="AU13" s="59">
        <f>D13-I13-J13-K13-L13-M13-N13</f>
        <v>0</v>
      </c>
      <c r="AV13" s="59">
        <f>5014+289</f>
        <v>5303</v>
      </c>
    </row>
    <row r="14" spans="1:49" s="59" customFormat="1" ht="20.45" customHeight="1" x14ac:dyDescent="0.25">
      <c r="A14" s="60">
        <v>3</v>
      </c>
      <c r="B14" s="64" t="s">
        <v>58</v>
      </c>
      <c r="C14" s="62">
        <v>346</v>
      </c>
      <c r="D14" s="63">
        <f>'[1]TH All'!C17</f>
        <v>234</v>
      </c>
      <c r="E14" s="63">
        <f>'[1]TH All'!E17</f>
        <v>124</v>
      </c>
      <c r="F14" s="63">
        <f>'[1]TH All'!D17</f>
        <v>137</v>
      </c>
      <c r="G14" s="63">
        <f>'[1]TH All'!AQ17</f>
        <v>7</v>
      </c>
      <c r="H14" s="63"/>
      <c r="I14" s="63">
        <f>'[1]TH All'!F17</f>
        <v>0</v>
      </c>
      <c r="J14" s="63">
        <f>'[1]TH All'!G17</f>
        <v>13</v>
      </c>
      <c r="K14" s="63">
        <f>'[1]TH All'!H17</f>
        <v>209</v>
      </c>
      <c r="L14" s="63">
        <f>'[1]TH All'!I17</f>
        <v>2</v>
      </c>
      <c r="M14" s="63">
        <f>'[1]TH All'!J17</f>
        <v>6</v>
      </c>
      <c r="N14" s="63">
        <v>4</v>
      </c>
      <c r="O14" s="62">
        <f>'[1]TH All'!K17</f>
        <v>9</v>
      </c>
      <c r="P14" s="62">
        <v>3</v>
      </c>
      <c r="Q14" s="62">
        <f>'[1]TH All'!M17</f>
        <v>111</v>
      </c>
      <c r="R14" s="55">
        <f>'[1]TH All'!N17</f>
        <v>8</v>
      </c>
      <c r="S14" s="62">
        <v>105</v>
      </c>
      <c r="T14" s="62">
        <f>'[1]TH All'!P17</f>
        <v>5</v>
      </c>
      <c r="U14" s="62">
        <f>'[1]TH All'!Q17</f>
        <v>3</v>
      </c>
      <c r="V14" s="62">
        <f>'[1]TH All'!R17</f>
        <v>0</v>
      </c>
      <c r="W14" s="62">
        <v>5</v>
      </c>
      <c r="X14" s="62">
        <f>'[1]TH All'!T17</f>
        <v>1</v>
      </c>
      <c r="Y14" s="62">
        <v>3</v>
      </c>
      <c r="Z14" s="62">
        <v>0</v>
      </c>
      <c r="AA14" s="62">
        <v>23</v>
      </c>
      <c r="AB14" s="62">
        <v>28</v>
      </c>
      <c r="AC14" s="62"/>
      <c r="AD14" s="62">
        <v>70</v>
      </c>
      <c r="AE14" s="62">
        <v>155</v>
      </c>
      <c r="AF14" s="62">
        <v>23</v>
      </c>
      <c r="AG14" s="62">
        <v>188</v>
      </c>
      <c r="AH14" s="63"/>
      <c r="AI14" s="63">
        <v>0</v>
      </c>
      <c r="AJ14" s="63">
        <v>63</v>
      </c>
      <c r="AK14" s="63">
        <v>128</v>
      </c>
      <c r="AL14" s="63">
        <v>10</v>
      </c>
      <c r="AM14" s="63">
        <v>110</v>
      </c>
      <c r="AN14" s="63">
        <v>84</v>
      </c>
      <c r="AO14" s="63">
        <v>30</v>
      </c>
      <c r="AP14" s="63">
        <v>6</v>
      </c>
      <c r="AQ14" s="63">
        <v>1</v>
      </c>
      <c r="AR14" s="63"/>
      <c r="AS14" s="57">
        <f>D14-AL14-AM14-AN14-AO14</f>
        <v>0</v>
      </c>
      <c r="AT14" s="58">
        <f>D14-O14-Q14-S14-U14-W14-Y14</f>
        <v>-2</v>
      </c>
      <c r="AU14" s="59">
        <f>D14-I14-J14-K14-L14-M14-N14</f>
        <v>0</v>
      </c>
      <c r="AV14" s="59">
        <v>8</v>
      </c>
    </row>
    <row r="15" spans="1:49" s="59" customFormat="1" ht="28.35" customHeight="1" x14ac:dyDescent="0.25">
      <c r="A15" s="60"/>
      <c r="B15" s="65" t="s">
        <v>59</v>
      </c>
      <c r="C15" s="62">
        <v>32</v>
      </c>
      <c r="D15" s="63">
        <f>'[1]TH All'!C38</f>
        <v>21</v>
      </c>
      <c r="E15" s="63">
        <f>'[1]TH All'!E38</f>
        <v>9</v>
      </c>
      <c r="F15" s="63">
        <f>'[1]TH All'!D38</f>
        <v>13</v>
      </c>
      <c r="G15" s="63"/>
      <c r="H15" s="63"/>
      <c r="I15" s="63">
        <f>'[1]TH All'!F38</f>
        <v>0</v>
      </c>
      <c r="J15" s="63">
        <v>2</v>
      </c>
      <c r="K15" s="63">
        <v>15</v>
      </c>
      <c r="L15" s="63">
        <v>1</v>
      </c>
      <c r="M15" s="63"/>
      <c r="N15" s="63">
        <v>3</v>
      </c>
      <c r="O15" s="62"/>
      <c r="P15" s="62"/>
      <c r="Q15" s="62">
        <v>5</v>
      </c>
      <c r="R15" s="55"/>
      <c r="S15" s="62">
        <v>12</v>
      </c>
      <c r="T15" s="62"/>
      <c r="U15" s="62">
        <v>1</v>
      </c>
      <c r="V15" s="62"/>
      <c r="W15" s="62"/>
      <c r="X15" s="62"/>
      <c r="Y15" s="62">
        <v>3</v>
      </c>
      <c r="Z15" s="62"/>
      <c r="AA15" s="62">
        <v>4</v>
      </c>
      <c r="AB15" s="62"/>
      <c r="AC15" s="62"/>
      <c r="AD15" s="62">
        <v>1</v>
      </c>
      <c r="AE15" s="62">
        <v>5</v>
      </c>
      <c r="AF15" s="62">
        <v>2</v>
      </c>
      <c r="AG15" s="62">
        <v>16</v>
      </c>
      <c r="AH15" s="63"/>
      <c r="AI15" s="63"/>
      <c r="AJ15" s="63">
        <v>3</v>
      </c>
      <c r="AK15" s="63"/>
      <c r="AL15" s="63">
        <v>0</v>
      </c>
      <c r="AM15" s="63">
        <v>4</v>
      </c>
      <c r="AN15" s="63">
        <v>12</v>
      </c>
      <c r="AO15" s="63">
        <v>5</v>
      </c>
      <c r="AP15" s="63">
        <v>0</v>
      </c>
      <c r="AQ15" s="63">
        <v>0</v>
      </c>
      <c r="AR15" s="63"/>
      <c r="AS15" s="57"/>
      <c r="AT15" s="58"/>
    </row>
    <row r="16" spans="1:49" s="68" customFormat="1" ht="22.7" customHeight="1" x14ac:dyDescent="0.25">
      <c r="A16" s="66" t="s">
        <v>60</v>
      </c>
      <c r="B16" s="66"/>
      <c r="C16" s="67">
        <f>C12+C13</f>
        <v>5460</v>
      </c>
      <c r="D16" s="67">
        <f t="shared" ref="D16:AQ16" si="1">D12+D13</f>
        <v>4932</v>
      </c>
      <c r="E16" s="67">
        <f t="shared" si="1"/>
        <v>2551</v>
      </c>
      <c r="F16" s="67">
        <f t="shared" si="1"/>
        <v>3937</v>
      </c>
      <c r="G16" s="67">
        <f t="shared" si="1"/>
        <v>388</v>
      </c>
      <c r="H16" s="67">
        <f t="shared" si="1"/>
        <v>116</v>
      </c>
      <c r="I16" s="67">
        <f t="shared" si="1"/>
        <v>3</v>
      </c>
      <c r="J16" s="67">
        <f t="shared" si="1"/>
        <v>672</v>
      </c>
      <c r="K16" s="67">
        <f t="shared" si="1"/>
        <v>3603</v>
      </c>
      <c r="L16" s="67">
        <f t="shared" si="1"/>
        <v>284</v>
      </c>
      <c r="M16" s="67">
        <f t="shared" si="1"/>
        <v>358</v>
      </c>
      <c r="N16" s="67">
        <f t="shared" si="1"/>
        <v>12</v>
      </c>
      <c r="O16" s="67">
        <f t="shared" si="1"/>
        <v>5</v>
      </c>
      <c r="P16" s="67">
        <f t="shared" si="1"/>
        <v>4</v>
      </c>
      <c r="Q16" s="67">
        <f t="shared" si="1"/>
        <v>661</v>
      </c>
      <c r="R16" s="67">
        <f t="shared" si="1"/>
        <v>99</v>
      </c>
      <c r="S16" s="67">
        <f t="shared" si="1"/>
        <v>4034</v>
      </c>
      <c r="T16" s="67">
        <f t="shared" si="1"/>
        <v>789</v>
      </c>
      <c r="U16" s="67">
        <f t="shared" si="1"/>
        <v>95</v>
      </c>
      <c r="V16" s="67">
        <f t="shared" si="1"/>
        <v>53</v>
      </c>
      <c r="W16" s="67">
        <f t="shared" si="1"/>
        <v>129</v>
      </c>
      <c r="X16" s="67">
        <f t="shared" si="1"/>
        <v>67</v>
      </c>
      <c r="Y16" s="67">
        <f t="shared" si="1"/>
        <v>8</v>
      </c>
      <c r="Z16" s="67">
        <f t="shared" si="1"/>
        <v>26</v>
      </c>
      <c r="AA16" s="67">
        <f t="shared" si="1"/>
        <v>636</v>
      </c>
      <c r="AB16" s="67">
        <f t="shared" si="1"/>
        <v>1677</v>
      </c>
      <c r="AC16" s="67">
        <f t="shared" si="1"/>
        <v>0</v>
      </c>
      <c r="AD16" s="67">
        <f t="shared" si="1"/>
        <v>226</v>
      </c>
      <c r="AE16" s="67">
        <f t="shared" si="1"/>
        <v>4565</v>
      </c>
      <c r="AF16" s="67">
        <f t="shared" si="1"/>
        <v>94</v>
      </c>
      <c r="AG16" s="67">
        <f t="shared" si="1"/>
        <v>4655</v>
      </c>
      <c r="AH16" s="67">
        <f t="shared" si="1"/>
        <v>0</v>
      </c>
      <c r="AI16" s="67">
        <f t="shared" si="1"/>
        <v>28</v>
      </c>
      <c r="AJ16" s="67">
        <f t="shared" si="1"/>
        <v>1597</v>
      </c>
      <c r="AK16" s="67">
        <f t="shared" si="1"/>
        <v>2962</v>
      </c>
      <c r="AL16" s="67">
        <f t="shared" si="1"/>
        <v>278</v>
      </c>
      <c r="AM16" s="67">
        <f t="shared" si="1"/>
        <v>2435</v>
      </c>
      <c r="AN16" s="67">
        <f t="shared" si="1"/>
        <v>1518</v>
      </c>
      <c r="AO16" s="67">
        <f t="shared" si="1"/>
        <v>701</v>
      </c>
      <c r="AP16" s="67">
        <f t="shared" si="1"/>
        <v>76</v>
      </c>
      <c r="AQ16" s="67">
        <f t="shared" si="1"/>
        <v>19</v>
      </c>
      <c r="AR16" s="67"/>
      <c r="AS16" s="57">
        <f>D16-AL16-AM16-AN16-AO16</f>
        <v>0</v>
      </c>
      <c r="AT16" s="58">
        <f>D16-O16-Q16-S16-U16-W16-Y16</f>
        <v>0</v>
      </c>
      <c r="AU16" s="59">
        <f>D16-I16-J16-K16-L16-M16-N16</f>
        <v>0</v>
      </c>
      <c r="AW16" s="59"/>
    </row>
    <row r="17" spans="1:49" s="68" customFormat="1" ht="29.45" customHeight="1" x14ac:dyDescent="0.25">
      <c r="A17" s="69" t="s">
        <v>61</v>
      </c>
      <c r="B17" s="70"/>
      <c r="C17" s="71">
        <f>C12+C13+C14</f>
        <v>5806</v>
      </c>
      <c r="D17" s="71">
        <f t="shared" ref="D17:AQ17" si="2">D12+D13+D14</f>
        <v>5166</v>
      </c>
      <c r="E17" s="71">
        <f t="shared" si="2"/>
        <v>2675</v>
      </c>
      <c r="F17" s="71">
        <f t="shared" si="2"/>
        <v>4074</v>
      </c>
      <c r="G17" s="71">
        <f t="shared" si="2"/>
        <v>395</v>
      </c>
      <c r="H17" s="71">
        <f t="shared" si="2"/>
        <v>116</v>
      </c>
      <c r="I17" s="71">
        <f t="shared" si="2"/>
        <v>3</v>
      </c>
      <c r="J17" s="71">
        <f t="shared" si="2"/>
        <v>685</v>
      </c>
      <c r="K17" s="71">
        <f t="shared" si="2"/>
        <v>3812</v>
      </c>
      <c r="L17" s="71">
        <f t="shared" si="2"/>
        <v>286</v>
      </c>
      <c r="M17" s="71">
        <f t="shared" si="2"/>
        <v>364</v>
      </c>
      <c r="N17" s="71">
        <f t="shared" si="2"/>
        <v>16</v>
      </c>
      <c r="O17" s="71">
        <f t="shared" si="2"/>
        <v>14</v>
      </c>
      <c r="P17" s="71">
        <f t="shared" si="2"/>
        <v>7</v>
      </c>
      <c r="Q17" s="71">
        <f t="shared" si="2"/>
        <v>772</v>
      </c>
      <c r="R17" s="71">
        <f t="shared" si="2"/>
        <v>107</v>
      </c>
      <c r="S17" s="71">
        <f t="shared" si="2"/>
        <v>4139</v>
      </c>
      <c r="T17" s="71">
        <f t="shared" si="2"/>
        <v>794</v>
      </c>
      <c r="U17" s="71">
        <f t="shared" si="2"/>
        <v>98</v>
      </c>
      <c r="V17" s="71">
        <f t="shared" si="2"/>
        <v>53</v>
      </c>
      <c r="W17" s="71">
        <f t="shared" si="2"/>
        <v>134</v>
      </c>
      <c r="X17" s="71">
        <f t="shared" si="2"/>
        <v>68</v>
      </c>
      <c r="Y17" s="71">
        <f t="shared" si="2"/>
        <v>11</v>
      </c>
      <c r="Z17" s="71">
        <f t="shared" si="2"/>
        <v>26</v>
      </c>
      <c r="AA17" s="71">
        <f t="shared" si="2"/>
        <v>659</v>
      </c>
      <c r="AB17" s="71">
        <f t="shared" si="2"/>
        <v>1705</v>
      </c>
      <c r="AC17" s="71">
        <f t="shared" si="2"/>
        <v>0</v>
      </c>
      <c r="AD17" s="71">
        <f t="shared" si="2"/>
        <v>296</v>
      </c>
      <c r="AE17" s="71">
        <f t="shared" si="2"/>
        <v>4720</v>
      </c>
      <c r="AF17" s="71">
        <f t="shared" si="2"/>
        <v>117</v>
      </c>
      <c r="AG17" s="71">
        <f t="shared" si="2"/>
        <v>4843</v>
      </c>
      <c r="AH17" s="71">
        <f t="shared" si="2"/>
        <v>0</v>
      </c>
      <c r="AI17" s="71">
        <f t="shared" si="2"/>
        <v>28</v>
      </c>
      <c r="AJ17" s="71">
        <f t="shared" si="2"/>
        <v>1660</v>
      </c>
      <c r="AK17" s="71">
        <f t="shared" si="2"/>
        <v>3090</v>
      </c>
      <c r="AL17" s="71">
        <f t="shared" si="2"/>
        <v>288</v>
      </c>
      <c r="AM17" s="71">
        <f t="shared" si="2"/>
        <v>2545</v>
      </c>
      <c r="AN17" s="71">
        <f t="shared" si="2"/>
        <v>1602</v>
      </c>
      <c r="AO17" s="71">
        <f t="shared" si="2"/>
        <v>731</v>
      </c>
      <c r="AP17" s="71">
        <f t="shared" si="2"/>
        <v>82</v>
      </c>
      <c r="AQ17" s="71">
        <f t="shared" si="2"/>
        <v>20</v>
      </c>
      <c r="AR17" s="71"/>
      <c r="AS17" s="57">
        <f>D17-AL17-AM17-AN17-AO17</f>
        <v>0</v>
      </c>
      <c r="AT17" s="58">
        <f>D17-O17-Q17-S17-U17-W17-Y17</f>
        <v>-2</v>
      </c>
      <c r="AU17" s="59">
        <f>D17-I17-J17-K17-L17-M17-N17</f>
        <v>0</v>
      </c>
      <c r="AW17" s="59"/>
    </row>
    <row r="18" spans="1:49" s="73" customFormat="1" ht="15" customHeight="1" x14ac:dyDescent="0.3">
      <c r="A18" s="72"/>
      <c r="E18" s="74"/>
      <c r="F18" s="74"/>
    </row>
    <row r="19" spans="1:49" s="73" customFormat="1" x14ac:dyDescent="0.3">
      <c r="A19" s="72"/>
    </row>
  </sheetData>
  <mergeCells count="55">
    <mergeCell ref="AO9:AO10"/>
    <mergeCell ref="AP9:AQ9"/>
    <mergeCell ref="A16:B16"/>
    <mergeCell ref="A17:B17"/>
    <mergeCell ref="AE9:AE10"/>
    <mergeCell ref="AF9:AF10"/>
    <mergeCell ref="AG9:AG10"/>
    <mergeCell ref="AI9:AI10"/>
    <mergeCell ref="AJ9:AJ10"/>
    <mergeCell ref="AK9:AK10"/>
    <mergeCell ref="AL8:AL10"/>
    <mergeCell ref="AM8:AM10"/>
    <mergeCell ref="AN8:AN10"/>
    <mergeCell ref="AO8:AQ8"/>
    <mergeCell ref="O9:P9"/>
    <mergeCell ref="Q9:R9"/>
    <mergeCell ref="S9:T9"/>
    <mergeCell ref="U9:V9"/>
    <mergeCell ref="W9:X9"/>
    <mergeCell ref="Z9:Z10"/>
    <mergeCell ref="O8:Y8"/>
    <mergeCell ref="Z8:AC8"/>
    <mergeCell ref="AD8:AE8"/>
    <mergeCell ref="AF8:AG8"/>
    <mergeCell ref="AH8:AH10"/>
    <mergeCell ref="AI8:AK8"/>
    <mergeCell ref="AA9:AA10"/>
    <mergeCell ref="AB9:AB10"/>
    <mergeCell ref="AC9:AC10"/>
    <mergeCell ref="AD9:AD10"/>
    <mergeCell ref="O7:AK7"/>
    <mergeCell ref="AL7:AQ7"/>
    <mergeCell ref="AR7:AR10"/>
    <mergeCell ref="E8:E10"/>
    <mergeCell ref="F8:F10"/>
    <mergeCell ref="G8:G10"/>
    <mergeCell ref="H8:H10"/>
    <mergeCell ref="I8:I10"/>
    <mergeCell ref="J8:J10"/>
    <mergeCell ref="K8:K10"/>
    <mergeCell ref="A7:A10"/>
    <mergeCell ref="B7:B10"/>
    <mergeCell ref="C7:C10"/>
    <mergeCell ref="D7:D10"/>
    <mergeCell ref="E7:H7"/>
    <mergeCell ref="I7:N7"/>
    <mergeCell ref="L8:L10"/>
    <mergeCell ref="M8:M10"/>
    <mergeCell ref="N8:N10"/>
    <mergeCell ref="D1:L1"/>
    <mergeCell ref="A2:AR2"/>
    <mergeCell ref="A3:AR3"/>
    <mergeCell ref="A4:AR4"/>
    <mergeCell ref="A5:AR5"/>
    <mergeCell ref="AN6:AR6"/>
  </mergeCells>
  <pageMargins left="0" right="0" top="0.74" bottom="0" header="0.63" footer="0.5"/>
  <pageSetup paperSize="9" scale="87" fitToHeight="0" orientation="landscape" horizontalDpi="4294967295" verticalDpi="4294967295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Báo cáo HNTK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Lê Tuấn Anh</dc:creator>
  <cp:lastModifiedBy>Lê Tuấn Anh</cp:lastModifiedBy>
  <cp:lastPrinted>2022-03-10T08:56:14Z</cp:lastPrinted>
  <dcterms:created xsi:type="dcterms:W3CDTF">2022-03-10T08:55:29Z</dcterms:created>
  <dcterms:modified xsi:type="dcterms:W3CDTF">2022-03-10T08:56:51Z</dcterms:modified>
</cp:coreProperties>
</file>